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975" windowWidth="15600" windowHeight="63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66" i="17" l="1"/>
  <c r="F66" i="17"/>
  <c r="G66" i="17"/>
  <c r="H66" i="17"/>
  <c r="E67" i="17"/>
  <c r="F67" i="17"/>
  <c r="G67" i="17"/>
  <c r="H67" i="17"/>
  <c r="E68" i="17"/>
  <c r="F68" i="17"/>
  <c r="G68" i="17"/>
  <c r="H68" i="17"/>
  <c r="E69" i="17"/>
  <c r="F69" i="17"/>
  <c r="G69" i="17"/>
  <c r="H69" i="17"/>
  <c r="P15" i="7" l="1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I69" i="17"/>
  <c r="J69" i="17"/>
  <c r="K69" i="17"/>
  <c r="L69" i="17"/>
  <c r="M69" i="17"/>
  <c r="N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59" i="17"/>
  <c r="E57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<sst xmlns="http://schemas.openxmlformats.org/spreadsheetml/2006/main" count="1354" uniqueCount="667">
  <si>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</si>
  <si>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</si>
  <si>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</si>
  <si>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</si>
  <si>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</si>
  <si>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</si>
  <si>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</si>
  <si>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</si>
  <si>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</si>
  <si>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</si>
  <si>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</si>
  <si>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</si>
  <si>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</si>
  <si>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</si>
  <si>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</si>
  <si>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</si>
  <si>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</si>
  <si>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</si>
  <si>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</si>
  <si>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</si>
  <si>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</si>
  <si>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</si>
  <si>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</si>
  <si>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</si>
  <si>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</si>
  <si>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</si>
  <si>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</si>
  <si>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</si>
  <si>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</si>
  <si>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</si>
  <si>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</si>
  <si>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</si>
  <si>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</si>
  <si>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</si>
  <si>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</si>
  <si>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</si>
  <si>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</si>
  <si>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</si>
  <si>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</si>
  <si>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</si>
  <si>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</si>
  <si>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</si>
  <si>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</si>
  <si>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</si>
  <si>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</si>
  <si>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</si>
  <si>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</si>
  <si>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</si>
  <si>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</si>
  <si>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</si>
  <si>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</si>
  <si>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</si>
  <si>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</si>
  <si>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</si>
  <si>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</si>
  <si>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</si>
  <si>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</si>
  <si>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</si>
  <si>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</si>
  <si>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</si>
  <si>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</si>
  <si>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</si>
  <si>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</si>
  <si>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</si>
  <si>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</si>
  <si>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</si>
  <si>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</si>
  <si>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</si>
  <si>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</si>
  <si>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</si>
  <si>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</si>
  <si>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</si>
  <si>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</si>
  <si>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</si>
  <si>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</si>
  <si>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</si>
  <si>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</si>
  <si>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</si>
  <si>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</si>
  <si>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</si>
  <si>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</si>
  <si>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</si>
  <si>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</si>
  <si>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</si>
  <si>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</si>
  <si>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</si>
  <si>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</si>
  <si>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</si>
  <si>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</si>
  <si>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</si>
  <si>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</si>
  <si>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</si>
  <si>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</si>
  <si>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</si>
  <si>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</si>
  <si>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</si>
  <si>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</si>
  <si>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</si>
  <si>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</si>
  <si>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</si>
  <si>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</si>
  <si>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</si>
  <si>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</si>
  <si>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</si>
  <si>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</si>
  <si>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</si>
  <si>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</si>
  <si>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</si>
  <si>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</si>
  <si>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</si>
  <si>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</si>
  <si>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</si>
  <si>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</si>
  <si>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</si>
  <si>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</si>
  <si>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</si>
  <si>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</si>
  <si>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</si>
  <si>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</si>
  <si>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</si>
  <si>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</si>
  <si>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</si>
  <si>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</si>
  <si>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</si>
  <si>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</si>
  <si>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</si>
  <si>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</si>
  <si>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</si>
  <si>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</si>
  <si>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</si>
  <si>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</si>
  <si>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</si>
  <si>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</si>
  <si>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</si>
  <si>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</si>
  <si>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</si>
  <si>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</si>
  <si>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</si>
  <si>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</si>
  <si>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</si>
  <si>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</si>
  <si>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</si>
  <si>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</si>
  <si>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</si>
  <si>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</si>
  <si>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</si>
  <si>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</si>
  <si>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</si>
  <si>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</si>
  <si>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</si>
  <si>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</si>
  <si>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</si>
  <si>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</si>
  <si>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</si>
  <si>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</si>
  <si>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</si>
  <si>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</si>
  <si>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</si>
  <si>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</si>
  <si>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</si>
  <si>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</si>
  <si>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</si>
  <si>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</si>
  <si>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</si>
  <si>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</si>
  <si>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</si>
  <si>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</si>
  <si>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</si>
  <si>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</si>
  <si>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</si>
  <si>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</si>
  <si>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</si>
  <si>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</si>
  <si>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</si>
  <si>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</si>
  <si>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</si>
  <si>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</si>
  <si>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</si>
  <si>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</si>
  <si>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</si>
  <si>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</si>
  <si>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</si>
  <si>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</si>
  <si>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</si>
  <si>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</si>
  <si>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</si>
  <si>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</si>
  <si>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</si>
  <si>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</si>
  <si>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</si>
  <si>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</si>
  <si>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</si>
  <si>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</si>
  <si>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</si>
  <si>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</si>
  <si>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</si>
  <si>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</si>
  <si>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</si>
  <si>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</si>
  <si>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</si>
  <si>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</si>
  <si>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</si>
  <si>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</si>
  <si>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</si>
  <si>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</si>
  <si>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</si>
  <si>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</si>
  <si>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</si>
  <si>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</si>
  <si>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</si>
  <si>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</si>
  <si>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</si>
  <si>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</si>
  <si>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</si>
  <si>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</si>
  <si>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</si>
  <si>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</si>
  <si>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</si>
  <si>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</si>
  <si>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</si>
  <si>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</si>
  <si>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</si>
  <si>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</si>
  <si>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</si>
  <si>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</si>
  <si>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</si>
  <si>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</si>
  <si>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</si>
  <si>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</si>
  <si>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</si>
  <si>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</si>
  <si>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</si>
  <si>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</si>
  <si>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</si>
  <si>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</si>
  <si>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</si>
  <si>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</si>
  <si>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</si>
  <si>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</si>
  <si>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</si>
  <si>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</si>
  <si>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</si>
  <si>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</si>
  <si>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</si>
  <si>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</si>
  <si>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</si>
  <si>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</si>
  <si>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</si>
  <si>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</si>
  <si>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</si>
  <si>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</si>
  <si>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</si>
  <si>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</si>
  <si>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</si>
  <si>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</si>
  <si>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</si>
  <si>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</si>
  <si>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</si>
  <si>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</si>
  <si>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</si>
  <si>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</si>
  <si>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</si>
  <si>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</si>
  <si>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</si>
  <si>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</si>
  <si>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</si>
  <si>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</si>
  <si>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</si>
  <si>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</si>
  <si>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</si>
  <si>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</si>
  <si>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</si>
  <si>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</si>
  <si>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</si>
  <si>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</si>
  <si>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</si>
  <si>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</si>
  <si>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</si>
  <si>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</si>
  <si>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</si>
  <si>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</si>
  <si>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</si>
  <si>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</si>
  <si>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</si>
  <si>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</si>
  <si>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</si>
  <si>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</si>
  <si>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</si>
  <si>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</si>
  <si>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</si>
  <si>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</si>
  <si>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</si>
  <si>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</si>
  <si>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</si>
  <si>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</si>
  <si>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</si>
  <si>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</si>
  <si>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</si>
  <si>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</si>
  <si>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</si>
  <si>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</si>
  <si>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</si>
  <si>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</si>
  <si>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</si>
  <si>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</si>
  <si>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</si>
  <si>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</si>
  <si>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</si>
  <si>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</si>
  <si>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</si>
  <si>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</si>
  <si>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</si>
  <si>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</si>
  <si>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</si>
  <si>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</si>
  <si>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</si>
  <si>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</si>
  <si>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</si>
  <si>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</si>
  <si>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</si>
  <si>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</si>
  <si>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</si>
  <si>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</si>
  <si>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</si>
  <si>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</si>
  <si>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</si>
  <si>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</si>
  <si>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</si>
  <si>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</si>
  <si>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</si>
  <si>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</si>
  <si>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</si>
  <si>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</si>
  <si>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</si>
  <si>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</si>
  <si>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</si>
  <si>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</si>
  <si>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</si>
  <si>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</si>
  <si>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</si>
  <si>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</si>
  <si>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</si>
  <si>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</si>
  <si>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</si>
  <si>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</si>
  <si>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</si>
  <si>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</si>
  <si>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</si>
  <si>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</si>
  <si>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</si>
  <si>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</si>
  <si>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</si>
  <si>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</si>
  <si>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</si>
  <si>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</si>
  <si>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</si>
  <si>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</si>
  <si>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</si>
  <si>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</si>
  <si>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</si>
  <si>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</si>
  <si>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</si>
  <si>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</si>
  <si>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</si>
  <si>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</si>
  <si>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</si>
  <si>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</si>
  <si>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</si>
  <si>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</si>
  <si>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</si>
  <si>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</si>
  <si>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</si>
  <si>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</si>
  <si>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</si>
  <si>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</si>
  <si>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</si>
  <si>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</si>
  <si>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</si>
  <si>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</si>
  <si>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</si>
  <si>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</si>
  <si>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</si>
  <si>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</si>
  <si>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</si>
  <si>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</si>
  <si>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</si>
  <si>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</si>
  <si>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</si>
  <si>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</si>
  <si>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</si>
  <si>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</si>
  <si>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</si>
  <si>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</si>
  <si>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</si>
  <si>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</si>
  <si>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</si>
  <si>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</si>
  <si>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</si>
  <si>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</si>
  <si>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</si>
  <si>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</si>
  <si>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</si>
  <si>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</si>
  <si>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</si>
  <si>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</si>
  <si>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</si>
  <si>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</si>
  <si>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</si>
  <si>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</si>
  <si>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</si>
  <si>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</si>
  <si>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</si>
  <si>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</si>
  <si>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</si>
  <si>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</si>
  <si>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</si>
  <si>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</si>
  <si>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</si>
  <si>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</si>
  <si>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</si>
  <si>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</si>
  <si>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</si>
  <si>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</si>
  <si>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</si>
  <si>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</si>
  <si>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</si>
  <si>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</si>
  <si>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</si>
  <si>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</si>
  <si>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</si>
  <si>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</si>
  <si>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</si>
  <si>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</si>
  <si>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</si>
  <si>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</si>
  <si>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</si>
  <si>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</si>
  <si>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</si>
  <si>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</si>
  <si>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</si>
  <si>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</si>
  <si>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</si>
  <si>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</si>
  <si>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</si>
  <si>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</si>
  <si>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</si>
  <si>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</si>
  <si>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</si>
  <si>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</si>
  <si>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</si>
  <si>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</si>
  <si>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</si>
  <si>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</si>
  <si>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</si>
  <si>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</si>
  <si>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</si>
  <si>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</si>
  <si>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</si>
  <si>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</si>
  <si>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</si>
  <si>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</si>
  <si>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</si>
  <si>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</si>
  <si>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</si>
  <si>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</si>
  <si>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</si>
  <si>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</si>
  <si>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</si>
  <si>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</si>
  <si>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</si>
  <si>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</si>
  <si>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</si>
  <si>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</si>
  <si>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</si>
  <si>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</si>
  <si>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</si>
  <si>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</si>
  <si>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</si>
  <si>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</si>
  <si>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</si>
  <si>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</si>
  <si>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</si>
  <si>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</si>
  <si>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</si>
  <si>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</si>
  <si>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</si>
  <si>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</si>
  <si>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</si>
  <si>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</si>
  <si>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</si>
  <si>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</si>
  <si>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</si>
  <si>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</si>
  <si>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</si>
  <si>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</si>
  <si>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</si>
  <si>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</si>
  <si>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</si>
  <si>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</si>
  <si>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</si>
  <si>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</si>
  <si>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</si>
  <si>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</si>
  <si>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</si>
  <si>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</si>
  <si>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</si>
  <si>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</si>
  <si>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</si>
  <si>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</si>
  <si>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</si>
  <si>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</si>
  <si>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</si>
  <si>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</si>
  <si>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</si>
  <si>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</si>
  <si>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</si>
  <si>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</si>
  <si>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</si>
  <si>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</si>
  <si>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</si>
  <si>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</si>
  <si>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</si>
  <si>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</si>
  <si>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</si>
  <si>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</si>
  <si>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</si>
  <si>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</si>
  <si>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</si>
  <si>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</si>
  <si>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</si>
  <si>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</si>
  <si>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</si>
  <si>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</si>
  <si>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</si>
  <si>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</si>
  <si>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</si>
  <si>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</si>
  <si>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</si>
  <si>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</si>
  <si>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</si>
  <si>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</si>
  <si>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</si>
  <si>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</si>
  <si>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</si>
  <si>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</si>
  <si>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</si>
  <si>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</si>
  <si>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</si>
  <si>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</si>
  <si>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</si>
  <si>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</si>
  <si>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</si>
  <si>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</si>
  <si>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</si>
  <si>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</si>
  <si>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</si>
  <si>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</si>
  <si>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</si>
  <si>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</si>
  <si>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</si>
  <si>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</si>
  <si>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</si>
  <si>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</si>
  <si>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</si>
  <si>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</si>
  <si>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</si>
  <si>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</si>
  <si>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</si>
  <si>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</si>
  <si>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</si>
  <si>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</si>
  <si>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</si>
  <si>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</si>
  <si>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</si>
  <si>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</si>
  <si>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</si>
  <si>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</si>
  <si>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</si>
  <si>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</si>
  <si>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</si>
  <si>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</si>
  <si>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</si>
  <si>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</si>
  <si>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</si>
  <si>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</si>
  <si>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</si>
  <si>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</si>
  <si>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</si>
  <si>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</si>
  <si>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</si>
  <si>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</si>
  <si>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</si>
  <si>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</si>
  <si>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</si>
  <si>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</si>
  <si>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</si>
  <si>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</si>
  <si>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</si>
  <si>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</si>
  <si>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</si>
  <si>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</si>
  <si>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</si>
  <si>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</si>
  <si>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</si>
  <si>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</si>
  <si>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</si>
  <si>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</si>
  <si>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</si>
  <si>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</si>
  <si>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</si>
  <si>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</si>
  <si>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</si>
  <si>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</si>
  <si>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</si>
  <si>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</si>
  <si>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</si>
  <si>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</si>
  <si>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</si>
  <si>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</si>
  <si>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</si>
  <si>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</si>
  <si>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</si>
  <si>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</si>
  <si>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</si>
  <si>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</si>
  <si>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</si>
  <si>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</si>
  <si>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</si>
  <si>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</si>
  <si>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</si>
  <si>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</si>
  <si>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</si>
  <si>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</si>
  <si>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</si>
  <si>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</si>
  <si>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</si>
  <si>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</si>
  <si>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</si>
  <si>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</si>
  <si>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</si>
  <si>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</si>
  <si>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</si>
  <si>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</si>
  <si>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</si>
  <si>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</si>
  <si>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</si>
  <si>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</si>
  <si>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</si>
  <si>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</si>
  <si>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</si>
  <si>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</si>
  <si>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</si>
  <si>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</si>
  <si>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</si>
  <si>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</si>
  <si>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e-netz Südhessen GmbH &amp; Co. KG</t>
  </si>
  <si>
    <t>Dornheimer Weg 24</t>
  </si>
  <si>
    <t>Darmstadt</t>
  </si>
  <si>
    <t>EDM Gas Team</t>
  </si>
  <si>
    <t>edm-gas@e-netz-suedhessen.de</t>
  </si>
  <si>
    <t>06151-404-6896</t>
  </si>
  <si>
    <t>e-netz Südhessen</t>
  </si>
  <si>
    <t>NCHN007002520000</t>
  </si>
  <si>
    <t xml:space="preserve">GASPOOLNH7002521 </t>
  </si>
  <si>
    <t>DE_GHD03</t>
  </si>
  <si>
    <t>9870025200005</t>
  </si>
  <si>
    <t>Frankfurt/Main-Flughafen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</si>
</sst>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33" borderId="17" xfId="0" quotePrefix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338</v>
      </c>
    </row>
    <row r="8" spans="2:7" s="8" customFormat="1">
      <c r="B8" s="8" t="s">
        <v>462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505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42205</v>
      </c>
      <c r="E29" s="8"/>
      <c r="F29" s="8"/>
      <c r="G29" s="8"/>
      <c r="H29" s="8"/>
    </row>
    <row r="30" spans="2:12">
      <c r="B30" s="21" t="s">
        <v>348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42278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485</v>
      </c>
      <c r="D11" s="341" t="s">
        <v>665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64293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501</v>
      </c>
      <c r="D28" s="48" t="str">
        <f>IF(D27&lt;&gt;C28,VLOOKUP(D27,$C$29:$D$48,2,FALSE),C28)</f>
        <v>e-netz Südhessen</v>
      </c>
      <c r="E28" s="38"/>
      <c r="F28" s="11"/>
      <c r="G28" s="2"/>
    </row>
    <row r="29" spans="1:15">
      <c r="B29" s="15"/>
      <c r="C29" s="22" t="s">
        <v>396</v>
      </c>
      <c r="D29" s="42" t="s">
        <v>661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104" priority="2">
      <formula>IF(CELL("Zeile",D30)&lt;$D$25+CELL("Zeile",$D$29),1,0)</formula>
    </cfRule>
  </conditionalFormatting>
  <conditionalFormatting sqref="D30:D48">
    <cfRule type="expression" dxfId="10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E48" sqref="E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e-netz Südhessen GmbH &amp; Co. KG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e-netz Südhessen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9870025200005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260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613</v>
      </c>
      <c r="D13" s="33" t="s">
        <v>614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663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135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573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576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620</v>
      </c>
      <c r="D27" s="42" t="s">
        <v>621</v>
      </c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575</v>
      </c>
      <c r="D31" s="42" t="s">
        <v>134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 × F(opt)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Hinweis: beim Verwendung von Optimierungsfaktoren, sind tägl. anwendungsspezif. Parameter bereitzustellen.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547</v>
      </c>
      <c r="C35" s="24" t="s">
        <v>495</v>
      </c>
      <c r="D35" s="42">
        <v>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548</v>
      </c>
      <c r="C37" s="5" t="s">
        <v>366</v>
      </c>
      <c r="D37" s="34">
        <v>1500000</v>
      </c>
      <c r="E37" s="15" t="s">
        <v>506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549</v>
      </c>
      <c r="C40" s="5" t="s">
        <v>367</v>
      </c>
      <c r="D40" s="36">
        <v>500</v>
      </c>
      <c r="E40" s="15" t="s">
        <v>539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60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666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sheet="1" objects="1" scenarios="1"/>
  <conditionalFormatting sqref="D49:D62">
    <cfRule type="expression" dxfId="102" priority="20">
      <formula>IF(CELL("Zeile",D49)&lt;$D$46+CELL("Zeile",$D$48),1,0)</formula>
    </cfRule>
  </conditionalFormatting>
  <conditionalFormatting sqref="D49:D62">
    <cfRule type="expression" dxfId="101" priority="19">
      <formula>IF(CELL(D49)&lt;$D$36+27,1,0)</formula>
    </cfRule>
  </conditionalFormatting>
  <conditionalFormatting sqref="D23">
    <cfRule type="expression" dxfId="100" priority="18">
      <formula>IF($D$22=$H$22,1,0)</formula>
    </cfRule>
  </conditionalFormatting>
  <conditionalFormatting sqref="D31">
    <cfRule type="expression" dxfId="99" priority="7">
      <formula>IF($D$18="synthetisch",1,0)</formula>
    </cfRule>
  </conditionalFormatting>
  <conditionalFormatting sqref="D28">
    <cfRule type="expression" dxfId="98" priority="5">
      <formula>IF(AND($D$27=$I$27,$D$26=$H$26),1,0)</formula>
    </cfRule>
  </conditionalFormatting>
  <conditionalFormatting sqref="D26:D28">
    <cfRule type="expression" dxfId="97" priority="8">
      <formula>IF($D$18="analytisch",1,0)</formula>
    </cfRule>
  </conditionalFormatting>
  <conditionalFormatting sqref="D27">
    <cfRule type="expression" dxfId="96" priority="6">
      <formula>IF($D$26="nein",1)</formula>
    </cfRule>
  </conditionalFormatting>
  <conditionalFormatting sqref="D15">
    <cfRule type="expression" dxfId="95" priority="3">
      <formula>IF($D$11="Gaspool",1,0)</formula>
    </cfRule>
  </conditionalFormatting>
  <conditionalFormatting sqref="D16">
    <cfRule type="expression" dxfId="94" priority="2">
      <formula>IF($D$11="NCG",1,0)</formula>
    </cfRule>
  </conditionalFormatting>
  <conditionalFormatting sqref="D48">
    <cfRule type="expression" dxfId="93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C13" sqref="C13:E1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e-netz Südhessen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e-netz Südhessen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9870025200005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1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2" t="str">
        <f>INDEX('SLP-Verfahren'!D48:D62,'SLP-Temp-Gebiet #01'!F10)</f>
        <v>Frankfurt/Main-Flughafen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71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1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565</v>
      </c>
      <c r="H15" s="51">
        <v>0</v>
      </c>
      <c r="I15" s="57"/>
      <c r="J15" s="129"/>
      <c r="K15" s="129"/>
      <c r="L15" s="129"/>
      <c r="M15" s="129"/>
      <c r="N15" s="129"/>
      <c r="O15" s="160" t="s">
        <v>139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502</v>
      </c>
      <c r="T23" s="288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666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>
        <v>10637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142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Frankfurt/Main-Flughafen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>
        <f>E25</f>
        <v>10637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525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91" priority="28">
      <formula>IF(E$20&lt;=$F$18,1,0)</formula>
    </cfRule>
  </conditionalFormatting>
  <conditionalFormatting sqref="E32:N36">
    <cfRule type="expression" dxfId="90" priority="27">
      <formula>IF(E$30&lt;=$F$28,1,0)</formula>
    </cfRule>
  </conditionalFormatting>
  <conditionalFormatting sqref="E26:F26">
    <cfRule type="expression" dxfId="89" priority="26">
      <formula>IF(E$20&lt;=$F$18,1,0)</formula>
    </cfRule>
  </conditionalFormatting>
  <conditionalFormatting sqref="E26:N26">
    <cfRule type="expression" dxfId="88" priority="25">
      <formula>IF(E$20&lt;=$F$18,1,0)</formula>
    </cfRule>
  </conditionalFormatting>
  <conditionalFormatting sqref="E56:N59">
    <cfRule type="expression" dxfId="87" priority="22">
      <formula>IF(E$54&lt;=$F$52,1,0)</formula>
    </cfRule>
  </conditionalFormatting>
  <conditionalFormatting sqref="E60:N60">
    <cfRule type="expression" dxfId="86" priority="21">
      <formula>IF(E$54&lt;=$F$52,1,0)</formula>
    </cfRule>
  </conditionalFormatting>
  <conditionalFormatting sqref="E66:N68">
    <cfRule type="expression" dxfId="85" priority="15">
      <formula>IF(E$64&lt;=$F$62,1,0)</formula>
    </cfRule>
  </conditionalFormatting>
  <conditionalFormatting sqref="E65:N68 E70:N70">
    <cfRule type="expression" dxfId="84" priority="13">
      <formula>IF(E$64&gt;$F$62,1,0)</formula>
    </cfRule>
  </conditionalFormatting>
  <conditionalFormatting sqref="E56:N60">
    <cfRule type="expression" dxfId="83" priority="12">
      <formula>IF(E$54&gt;$F$52,1,0)</formula>
    </cfRule>
  </conditionalFormatting>
  <conditionalFormatting sqref="E21:N26">
    <cfRule type="expression" dxfId="82" priority="11">
      <formula>IF(E$20&gt;$F$18,1,0)</formula>
    </cfRule>
  </conditionalFormatting>
  <conditionalFormatting sqref="E32:N36">
    <cfRule type="expression" dxfId="81" priority="10">
      <formula>IF(E$30&gt;$F$28,1,0)</formula>
    </cfRule>
  </conditionalFormatting>
  <conditionalFormatting sqref="H11 H8:H9">
    <cfRule type="expression" dxfId="80" priority="9">
      <formula>IF($F$9=1,1,0)</formula>
    </cfRule>
  </conditionalFormatting>
  <conditionalFormatting sqref="E55:N55">
    <cfRule type="expression" dxfId="79" priority="8">
      <formula>IF(E$54&gt;$F$52,1,0)</formula>
    </cfRule>
  </conditionalFormatting>
  <conditionalFormatting sqref="E31:N31">
    <cfRule type="expression" dxfId="78" priority="7">
      <formula>IF(E$30&gt;$F$28,1,0)</formula>
    </cfRule>
  </conditionalFormatting>
  <conditionalFormatting sqref="E70:N70">
    <cfRule type="expression" dxfId="77" priority="6">
      <formula>IF(E$64&lt;=$F$62,1,0)</formula>
    </cfRule>
  </conditionalFormatting>
  <conditionalFormatting sqref="H10">
    <cfRule type="expression" dxfId="76" priority="5">
      <formula>IF($F$9=1,1,0)</formula>
    </cfRule>
  </conditionalFormatting>
  <conditionalFormatting sqref="E69:N69">
    <cfRule type="expression" dxfId="75" priority="2">
      <formula>IF(E$64&lt;=$F$62,1,0)</formula>
    </cfRule>
  </conditionalFormatting>
  <conditionalFormatting sqref="E69:N69">
    <cfRule type="expression" dxfId="74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e-netz Südhessen GmbH &amp; Co. KG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e-netz Südhessen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9870025200005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2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2">
        <f>INDEX('SLP-Verfahren'!D48:D62,'SLP-Temp-Gebiet #02'!F10)</f>
        <v>0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1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 t="s">
        <v>526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502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579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142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525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73" priority="18">
      <formula>IF(E$20&lt;=$F$18,1,0)</formula>
    </cfRule>
  </conditionalFormatting>
  <conditionalFormatting sqref="E32:N36">
    <cfRule type="expression" dxfId="72" priority="17">
      <formula>IF(E$30&lt;=$F$28,1,0)</formula>
    </cfRule>
  </conditionalFormatting>
  <conditionalFormatting sqref="E26:F26">
    <cfRule type="expression" dxfId="71" priority="16">
      <formula>IF(E$20&lt;=$F$18,1,0)</formula>
    </cfRule>
  </conditionalFormatting>
  <conditionalFormatting sqref="E26:N26">
    <cfRule type="expression" dxfId="70" priority="15">
      <formula>IF(E$20&lt;=$F$18,1,0)</formula>
    </cfRule>
  </conditionalFormatting>
  <conditionalFormatting sqref="E56:N59">
    <cfRule type="expression" dxfId="69" priority="14">
      <formula>IF(E$54&lt;=$F$52,1,0)</formula>
    </cfRule>
  </conditionalFormatting>
  <conditionalFormatting sqref="E60:N60">
    <cfRule type="expression" dxfId="68" priority="13">
      <formula>IF(E$54&lt;=$F$52,1,0)</formula>
    </cfRule>
  </conditionalFormatting>
  <conditionalFormatting sqref="E66:N68">
    <cfRule type="expression" dxfId="67" priority="12">
      <formula>IF(E$64&lt;=$F$62,1,0)</formula>
    </cfRule>
  </conditionalFormatting>
  <conditionalFormatting sqref="E65:N68 E70:N70">
    <cfRule type="expression" dxfId="66" priority="11">
      <formula>IF(E$64&gt;$F$62,1,0)</formula>
    </cfRule>
  </conditionalFormatting>
  <conditionalFormatting sqref="E56:N60">
    <cfRule type="expression" dxfId="65" priority="10">
      <formula>IF(E$54&gt;$F$52,1,0)</formula>
    </cfRule>
  </conditionalFormatting>
  <conditionalFormatting sqref="E21:N26">
    <cfRule type="expression" dxfId="64" priority="9">
      <formula>IF(E$20&gt;$F$18,1,0)</formula>
    </cfRule>
  </conditionalFormatting>
  <conditionalFormatting sqref="E32:N36">
    <cfRule type="expression" dxfId="63" priority="8">
      <formula>IF(E$30&gt;$F$28,1,0)</formula>
    </cfRule>
  </conditionalFormatting>
  <conditionalFormatting sqref="H11 H8:H9">
    <cfRule type="expression" dxfId="62" priority="7">
      <formula>IF($F$9=1,1,0)</formula>
    </cfRule>
  </conditionalFormatting>
  <conditionalFormatting sqref="E55:N55">
    <cfRule type="expression" dxfId="61" priority="6">
      <formula>IF(E$54&gt;$F$52,1,0)</formula>
    </cfRule>
  </conditionalFormatting>
  <conditionalFormatting sqref="E31:N31">
    <cfRule type="expression" dxfId="60" priority="5">
      <formula>IF(E$30&gt;$F$28,1,0)</formula>
    </cfRule>
  </conditionalFormatting>
  <conditionalFormatting sqref="E70:N70">
    <cfRule type="expression" dxfId="59" priority="4">
      <formula>IF(E$64&lt;=$F$62,1,0)</formula>
    </cfRule>
  </conditionalFormatting>
  <conditionalFormatting sqref="H10">
    <cfRule type="expression" dxfId="58" priority="3">
      <formula>IF($F$9=1,1,0)</formula>
    </cfRule>
  </conditionalFormatting>
  <conditionalFormatting sqref="E69:N69">
    <cfRule type="expression" dxfId="57" priority="2">
      <formula>IF(E$64&lt;=$F$62,1,0)</formula>
    </cfRule>
  </conditionalFormatting>
  <conditionalFormatting sqref="E69:N69">
    <cfRule type="expression" dxfId="56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H12" sqref="H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e-netz Südhessen GmbH &amp; Co. KG</v>
      </c>
      <c r="E5" s="129"/>
      <c r="J5" s="88" t="s">
        <v>497</v>
      </c>
      <c r="K5" s="130" t="s">
        <v>500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e-netz Südhessen</v>
      </c>
      <c r="E6" s="129"/>
      <c r="F6" s="129"/>
      <c r="K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9870025200005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495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494</v>
      </c>
      <c r="D10" s="133" t="s">
        <v>147</v>
      </c>
      <c r="E10" s="272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633</v>
      </c>
      <c r="M10" s="149" t="s">
        <v>642</v>
      </c>
      <c r="N10" s="150" t="s">
        <v>643</v>
      </c>
      <c r="O10" s="150" t="s">
        <v>644</v>
      </c>
      <c r="P10" s="151" t="s">
        <v>645</v>
      </c>
      <c r="Q10" s="145" t="s">
        <v>634</v>
      </c>
      <c r="R10" s="135" t="s">
        <v>635</v>
      </c>
      <c r="S10" s="136" t="s">
        <v>636</v>
      </c>
      <c r="T10" s="136" t="s">
        <v>637</v>
      </c>
      <c r="U10" s="136" t="s">
        <v>638</v>
      </c>
      <c r="V10" s="136" t="s">
        <v>639</v>
      </c>
      <c r="W10" s="136" t="s">
        <v>640</v>
      </c>
      <c r="X10" s="137" t="s">
        <v>641</v>
      </c>
      <c r="Y10" s="294" t="s">
        <v>646</v>
      </c>
    </row>
    <row r="11" spans="2:26" ht="15.75" thickBot="1">
      <c r="B11" s="138" t="s">
        <v>496</v>
      </c>
      <c r="C11" s="139" t="s">
        <v>509</v>
      </c>
      <c r="D11" s="293" t="s">
        <v>247</v>
      </c>
      <c r="E11" s="163" t="s">
        <v>19</v>
      </c>
      <c r="F11" s="295" t="str">
        <f>VLOOKUP($E11,'BDEW-Standard'!$B$3:$M$158,F$9,0)</f>
        <v>F13</v>
      </c>
      <c r="H11" s="166">
        <f>ROUND(VLOOKUP($E11,'BDEW-Standard'!$B$3:$M$158,H$9,0),7)</f>
        <v>3.0553842000000002</v>
      </c>
      <c r="I11" s="166">
        <f>ROUND(VLOOKUP($E11,'BDEW-Standard'!$B$3:$M$158,I$9,0),7)</f>
        <v>-37.183637400000002</v>
      </c>
      <c r="J11" s="166">
        <f>ROUND(VLOOKUP($E11,'BDEW-Standard'!$B$3:$M$158,J$9,0),7)</f>
        <v>5.6810824999999996</v>
      </c>
      <c r="K11" s="166">
        <f>ROUND(VLOOKUP($E11,'BDEW-Standard'!$B$3:$M$158,K$9,0),7)</f>
        <v>9.5018400000000003E-2</v>
      </c>
      <c r="L11" s="334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5">
        <f>($H11/(1+($I11/($Q$9-$L11))^$J11)+$K11)+MAX($M11*$Q$9+$N11,$O11*$Q$9+$P11)</f>
        <v>1.008032029163995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e-netz Südhessen</v>
      </c>
      <c r="D12" s="62" t="s">
        <v>247</v>
      </c>
      <c r="E12" s="164" t="s">
        <v>19</v>
      </c>
      <c r="F12" s="296" t="str">
        <f>VLOOKUP($E12,'BDEW-Standard'!$B$3:$M$158,F$9,0)</f>
        <v>F13</v>
      </c>
      <c r="H12" s="273">
        <f>ROUND(VLOOKUP($E12,'BDEW-Standard'!$B$3:$M$158,H$9,0),7)</f>
        <v>3.0553842000000002</v>
      </c>
      <c r="I12" s="273">
        <f>ROUND(VLOOKUP($E12,'BDEW-Standard'!$B$3:$M$158,I$9,0),7)</f>
        <v>-37.183637400000002</v>
      </c>
      <c r="J12" s="273">
        <f>ROUND(VLOOKUP($E12,'BDEW-Standard'!$B$3:$M$158,J$9,0),7)</f>
        <v>5.6810824999999996</v>
      </c>
      <c r="K12" s="273">
        <f>ROUND(VLOOKUP($E12,'BDEW-Standard'!$B$3:$M$158,K$9,0),7)</f>
        <v>9.5018400000000003E-2</v>
      </c>
      <c r="L12" s="336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7">
        <f t="shared" ref="Q12:Q15" si="1">($H12/(1+($I12/($Q$9-$L12))^$J12)+$K12)+MAX($M12*$Q$9+$N12,$O12*$Q$9+$P12)</f>
        <v>1.008032029163995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e-netz Südhessen</v>
      </c>
      <c r="D13" s="62" t="s">
        <v>247</v>
      </c>
      <c r="E13" s="164" t="s">
        <v>27</v>
      </c>
      <c r="F13" s="296" t="str">
        <f>VLOOKUP($E13,'BDEW-Standard'!$B$3:$M$158,F$9,0)</f>
        <v>F23</v>
      </c>
      <c r="H13" s="273">
        <f>ROUND(VLOOKUP($E13,'BDEW-Standard'!$B$3:$M$158,H$9,0),7)</f>
        <v>2.3987552000000001</v>
      </c>
      <c r="I13" s="273">
        <f>ROUND(VLOOKUP($E13,'BDEW-Standard'!$B$3:$M$158,I$9,0),7)</f>
        <v>-34.723487800000001</v>
      </c>
      <c r="J13" s="273">
        <f>ROUND(VLOOKUP($E13,'BDEW-Standard'!$B$3:$M$158,J$9,0),7)</f>
        <v>5.7996445999999997</v>
      </c>
      <c r="K13" s="273">
        <f>ROUND(VLOOKUP($E13,'BDEW-Standard'!$B$3:$M$158,K$9,0),7)</f>
        <v>0.1175349</v>
      </c>
      <c r="L13" s="336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7">
        <f t="shared" si="1"/>
        <v>1.0380253961614969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e-netz Südhessen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6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7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e-netz Südhessen</v>
      </c>
      <c r="D15" s="62" t="s">
        <v>247</v>
      </c>
      <c r="E15" s="164" t="s">
        <v>664</v>
      </c>
      <c r="F15" s="296" t="str">
        <f>VLOOKUP($E15,'BDEW-Standard'!$B$3:$M$158,F$9,0)</f>
        <v>HD3</v>
      </c>
      <c r="H15" s="273">
        <f>ROUND(VLOOKUP($E15,'BDEW-Standard'!$B$3:$M$158,H$9,0),7)</f>
        <v>2.5792510000000002</v>
      </c>
      <c r="I15" s="273">
        <f>ROUND(VLOOKUP($E15,'BDEW-Standard'!$B$3:$M$158,I$9,0),7)</f>
        <v>-35.681614400000001</v>
      </c>
      <c r="J15" s="273">
        <f>ROUND(VLOOKUP($E15,'BDEW-Standard'!$B$3:$M$158,J$9,0),7)</f>
        <v>6.6857975999999999</v>
      </c>
      <c r="K15" s="273">
        <f>ROUND(VLOOKUP($E15,'BDEW-Standard'!$B$3:$M$158,K$9,0),7)</f>
        <v>0.19955410000000001</v>
      </c>
      <c r="L15" s="336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7">
        <f t="shared" si="1"/>
        <v>1.0393994293439688</v>
      </c>
      <c r="R15" s="274">
        <f>ROUND(VLOOKUP(MID($E15,4,3),'Wochentag F(WT)'!$B$7:$J$22,R$9,0),4)</f>
        <v>1.03</v>
      </c>
      <c r="S15" s="274">
        <f>ROUND(VLOOKUP(MID($E15,4,3),'Wochentag F(WT)'!$B$7:$J$22,S$9,0),4)</f>
        <v>1.03</v>
      </c>
      <c r="T15" s="274">
        <f>ROUND(VLOOKUP(MID($E15,4,3),'Wochentag F(WT)'!$B$7:$J$22,T$9,0),4)</f>
        <v>1.02</v>
      </c>
      <c r="U15" s="274">
        <f>ROUND(VLOOKUP(MID($E15,4,3),'Wochentag F(WT)'!$B$7:$J$22,U$9,0),4)</f>
        <v>1.03</v>
      </c>
      <c r="V15" s="274">
        <f>ROUND(VLOOKUP(MID($E15,4,3),'Wochentag F(WT)'!$B$7:$J$22,V$9,0),4)</f>
        <v>1.01</v>
      </c>
      <c r="W15" s="274">
        <f>ROUND(VLOOKUP(MID($E15,4,3),'Wochentag F(WT)'!$B$7:$J$22,W$9,0),4)</f>
        <v>0.93</v>
      </c>
      <c r="X15" s="275">
        <f t="shared" si="2"/>
        <v>0.95000000000000018</v>
      </c>
      <c r="Y15" s="292"/>
      <c r="Z15" s="210"/>
    </row>
    <row r="16" spans="2:26" s="142" customFormat="1">
      <c r="B16" s="143">
        <v>5</v>
      </c>
      <c r="C16" s="144" t="str">
        <f t="shared" si="0"/>
        <v>e-netz Südhessen</v>
      </c>
      <c r="D16" s="62"/>
      <c r="E16" s="164"/>
      <c r="F16" s="296"/>
      <c r="H16" s="276"/>
      <c r="I16" s="276"/>
      <c r="J16" s="276"/>
      <c r="K16" s="276"/>
      <c r="L16" s="336"/>
      <c r="M16" s="276"/>
      <c r="N16" s="276"/>
      <c r="O16" s="276"/>
      <c r="P16" s="276"/>
      <c r="Q16" s="338"/>
      <c r="R16" s="277"/>
      <c r="S16" s="277"/>
      <c r="T16" s="277"/>
      <c r="U16" s="277"/>
      <c r="V16" s="277"/>
      <c r="W16" s="277"/>
      <c r="X16" s="278"/>
      <c r="Y16" s="292"/>
      <c r="Z16" s="210"/>
    </row>
    <row r="17" spans="2:26" s="142" customFormat="1">
      <c r="B17" s="143">
        <v>6</v>
      </c>
      <c r="C17" s="144" t="str">
        <f t="shared" si="0"/>
        <v>e-netz Südhessen</v>
      </c>
      <c r="D17" s="62"/>
      <c r="E17" s="164"/>
      <c r="F17" s="296"/>
      <c r="H17" s="276"/>
      <c r="I17" s="276"/>
      <c r="J17" s="276"/>
      <c r="K17" s="276"/>
      <c r="L17" s="336"/>
      <c r="M17" s="276"/>
      <c r="N17" s="276"/>
      <c r="O17" s="276"/>
      <c r="P17" s="276"/>
      <c r="Q17" s="338"/>
      <c r="R17" s="277"/>
      <c r="S17" s="277"/>
      <c r="T17" s="277"/>
      <c r="U17" s="277"/>
      <c r="V17" s="277"/>
      <c r="W17" s="277"/>
      <c r="X17" s="278"/>
      <c r="Y17" s="292"/>
      <c r="Z17" s="210"/>
    </row>
    <row r="18" spans="2:26" s="142" customFormat="1">
      <c r="B18" s="143">
        <v>7</v>
      </c>
      <c r="C18" s="144" t="str">
        <f t="shared" si="0"/>
        <v>e-netz Südhessen</v>
      </c>
      <c r="D18" s="62"/>
      <c r="E18" s="164"/>
      <c r="F18" s="296"/>
      <c r="H18" s="276"/>
      <c r="I18" s="276"/>
      <c r="J18" s="276"/>
      <c r="K18" s="276"/>
      <c r="L18" s="336"/>
      <c r="M18" s="276"/>
      <c r="N18" s="276"/>
      <c r="O18" s="276"/>
      <c r="P18" s="276"/>
      <c r="Q18" s="338"/>
      <c r="R18" s="277"/>
      <c r="S18" s="277"/>
      <c r="T18" s="277"/>
      <c r="U18" s="277"/>
      <c r="V18" s="277"/>
      <c r="W18" s="277"/>
      <c r="X18" s="278"/>
      <c r="Y18" s="292"/>
      <c r="Z18" s="210"/>
    </row>
    <row r="19" spans="2:26" s="142" customFormat="1">
      <c r="B19" s="143">
        <v>8</v>
      </c>
      <c r="C19" s="144" t="str">
        <f t="shared" si="0"/>
        <v>e-netz Südhessen</v>
      </c>
      <c r="D19" s="62"/>
      <c r="E19" s="164"/>
      <c r="F19" s="296"/>
      <c r="H19" s="276"/>
      <c r="I19" s="276"/>
      <c r="J19" s="276"/>
      <c r="K19" s="276"/>
      <c r="L19" s="336"/>
      <c r="M19" s="276"/>
      <c r="N19" s="276"/>
      <c r="O19" s="276"/>
      <c r="P19" s="276"/>
      <c r="Q19" s="338"/>
      <c r="R19" s="277"/>
      <c r="S19" s="277"/>
      <c r="T19" s="277"/>
      <c r="U19" s="277"/>
      <c r="V19" s="277"/>
      <c r="W19" s="277"/>
      <c r="X19" s="278"/>
      <c r="Y19" s="292"/>
      <c r="Z19" s="210"/>
    </row>
    <row r="20" spans="2:26" s="142" customFormat="1">
      <c r="B20" s="143">
        <v>9</v>
      </c>
      <c r="C20" s="144" t="str">
        <f t="shared" si="0"/>
        <v>e-netz Südhessen</v>
      </c>
      <c r="D20" s="62"/>
      <c r="E20" s="164"/>
      <c r="F20" s="296"/>
      <c r="H20" s="276"/>
      <c r="I20" s="276"/>
      <c r="J20" s="276"/>
      <c r="K20" s="276"/>
      <c r="L20" s="336"/>
      <c r="M20" s="276"/>
      <c r="N20" s="276"/>
      <c r="O20" s="276"/>
      <c r="P20" s="276"/>
      <c r="Q20" s="338"/>
      <c r="R20" s="277"/>
      <c r="S20" s="277"/>
      <c r="T20" s="277"/>
      <c r="U20" s="277"/>
      <c r="V20" s="277"/>
      <c r="W20" s="277"/>
      <c r="X20" s="278"/>
      <c r="Y20" s="292"/>
      <c r="Z20" s="210"/>
    </row>
    <row r="21" spans="2:26" s="142" customFormat="1">
      <c r="B21" s="143">
        <v>10</v>
      </c>
      <c r="C21" s="144" t="str">
        <f t="shared" si="0"/>
        <v>e-netz Südhessen</v>
      </c>
      <c r="D21" s="62"/>
      <c r="E21" s="164"/>
      <c r="F21" s="296"/>
      <c r="H21" s="276"/>
      <c r="I21" s="276"/>
      <c r="J21" s="276"/>
      <c r="K21" s="276"/>
      <c r="L21" s="336"/>
      <c r="M21" s="276"/>
      <c r="N21" s="276"/>
      <c r="O21" s="276"/>
      <c r="P21" s="276"/>
      <c r="Q21" s="338"/>
      <c r="R21" s="277"/>
      <c r="S21" s="277"/>
      <c r="T21" s="277"/>
      <c r="U21" s="277"/>
      <c r="V21" s="277"/>
      <c r="W21" s="277"/>
      <c r="X21" s="278"/>
      <c r="Y21" s="292"/>
      <c r="Z21" s="210"/>
    </row>
    <row r="22" spans="2:26" s="142" customFormat="1">
      <c r="B22" s="143">
        <v>11</v>
      </c>
      <c r="C22" s="144" t="str">
        <f t="shared" si="0"/>
        <v>e-netz Südhessen</v>
      </c>
      <c r="D22" s="62"/>
      <c r="E22" s="164"/>
      <c r="F22" s="296"/>
      <c r="H22" s="276"/>
      <c r="I22" s="276"/>
      <c r="J22" s="276"/>
      <c r="K22" s="276"/>
      <c r="L22" s="336"/>
      <c r="M22" s="276"/>
      <c r="N22" s="276"/>
      <c r="O22" s="276"/>
      <c r="P22" s="276"/>
      <c r="Q22" s="338"/>
      <c r="R22" s="277"/>
      <c r="S22" s="277"/>
      <c r="T22" s="277"/>
      <c r="U22" s="277"/>
      <c r="V22" s="277"/>
      <c r="W22" s="277"/>
      <c r="X22" s="278"/>
      <c r="Y22" s="292"/>
      <c r="Z22" s="210"/>
    </row>
    <row r="23" spans="2:26" s="142" customFormat="1">
      <c r="B23" s="143">
        <v>12</v>
      </c>
      <c r="C23" s="144" t="str">
        <f t="shared" si="0"/>
        <v>e-netz Südhessen</v>
      </c>
      <c r="D23" s="62"/>
      <c r="E23" s="164"/>
      <c r="F23" s="296"/>
      <c r="H23" s="276"/>
      <c r="I23" s="276"/>
      <c r="J23" s="276"/>
      <c r="K23" s="276"/>
      <c r="L23" s="336"/>
      <c r="M23" s="276"/>
      <c r="N23" s="276"/>
      <c r="O23" s="276"/>
      <c r="P23" s="276"/>
      <c r="Q23" s="338"/>
      <c r="R23" s="277"/>
      <c r="S23" s="277"/>
      <c r="T23" s="277"/>
      <c r="U23" s="277"/>
      <c r="V23" s="277"/>
      <c r="W23" s="277"/>
      <c r="X23" s="278"/>
      <c r="Y23" s="292"/>
      <c r="Z23" s="210"/>
    </row>
    <row r="24" spans="2:26" s="142" customFormat="1">
      <c r="B24" s="143">
        <v>13</v>
      </c>
      <c r="C24" s="144" t="str">
        <f t="shared" si="0"/>
        <v>e-netz Südhessen</v>
      </c>
      <c r="D24" s="62"/>
      <c r="E24" s="164"/>
      <c r="F24" s="296"/>
      <c r="H24" s="276"/>
      <c r="I24" s="276"/>
      <c r="J24" s="276"/>
      <c r="K24" s="276"/>
      <c r="L24" s="336"/>
      <c r="M24" s="276"/>
      <c r="N24" s="276"/>
      <c r="O24" s="276"/>
      <c r="P24" s="276"/>
      <c r="Q24" s="338"/>
      <c r="R24" s="277"/>
      <c r="S24" s="277"/>
      <c r="T24" s="277"/>
      <c r="U24" s="277"/>
      <c r="V24" s="277"/>
      <c r="W24" s="277"/>
      <c r="X24" s="278"/>
      <c r="Y24" s="292"/>
      <c r="Z24" s="210"/>
    </row>
    <row r="25" spans="2:26" s="142" customFormat="1">
      <c r="B25" s="143">
        <v>14</v>
      </c>
      <c r="C25" s="144" t="str">
        <f t="shared" si="0"/>
        <v>e-netz Südhessen</v>
      </c>
      <c r="D25" s="62"/>
      <c r="E25" s="164"/>
      <c r="F25" s="296"/>
      <c r="H25" s="276"/>
      <c r="I25" s="276"/>
      <c r="J25" s="276"/>
      <c r="K25" s="276"/>
      <c r="L25" s="336"/>
      <c r="M25" s="276"/>
      <c r="N25" s="276"/>
      <c r="O25" s="276"/>
      <c r="P25" s="276"/>
      <c r="Q25" s="338"/>
      <c r="R25" s="277"/>
      <c r="S25" s="277"/>
      <c r="T25" s="277"/>
      <c r="U25" s="277"/>
      <c r="V25" s="277"/>
      <c r="W25" s="277"/>
      <c r="X25" s="278"/>
      <c r="Y25" s="292"/>
      <c r="Z25" s="210"/>
    </row>
    <row r="26" spans="2:26" s="142" customFormat="1">
      <c r="B26" s="143">
        <v>15</v>
      </c>
      <c r="C26" s="144" t="str">
        <f t="shared" si="0"/>
        <v>e-netz Südhessen</v>
      </c>
      <c r="D26" s="62"/>
      <c r="E26" s="165"/>
      <c r="F26" s="296"/>
      <c r="H26" s="276"/>
      <c r="I26" s="276"/>
      <c r="J26" s="276"/>
      <c r="K26" s="276"/>
      <c r="L26" s="336"/>
      <c r="M26" s="276"/>
      <c r="N26" s="276"/>
      <c r="O26" s="276"/>
      <c r="P26" s="276"/>
      <c r="Q26" s="338"/>
      <c r="R26" s="277"/>
      <c r="S26" s="277"/>
      <c r="T26" s="277"/>
      <c r="U26" s="277"/>
      <c r="V26" s="277"/>
      <c r="W26" s="277"/>
      <c r="X26" s="278"/>
      <c r="Y26" s="292"/>
      <c r="Z26" s="210"/>
    </row>
    <row r="27" spans="2:26" s="142" customFormat="1">
      <c r="B27" s="143">
        <v>16</v>
      </c>
      <c r="C27" s="144" t="str">
        <f t="shared" si="0"/>
        <v>e-netz Südhessen</v>
      </c>
      <c r="D27" s="62"/>
      <c r="E27" s="165"/>
      <c r="F27" s="296"/>
      <c r="H27" s="276"/>
      <c r="I27" s="276"/>
      <c r="J27" s="276"/>
      <c r="K27" s="276"/>
      <c r="L27" s="336"/>
      <c r="M27" s="276"/>
      <c r="N27" s="276"/>
      <c r="O27" s="276"/>
      <c r="P27" s="276"/>
      <c r="Q27" s="338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e-netz Südhessen</v>
      </c>
      <c r="D28" s="62"/>
      <c r="E28" s="165"/>
      <c r="F28" s="296"/>
      <c r="H28" s="276"/>
      <c r="I28" s="276"/>
      <c r="J28" s="276"/>
      <c r="K28" s="276"/>
      <c r="L28" s="336"/>
      <c r="M28" s="276"/>
      <c r="N28" s="276"/>
      <c r="O28" s="276"/>
      <c r="P28" s="276"/>
      <c r="Q28" s="338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e-netz Südhessen</v>
      </c>
      <c r="D29" s="62"/>
      <c r="E29" s="165"/>
      <c r="F29" s="296"/>
      <c r="H29" s="276"/>
      <c r="I29" s="276"/>
      <c r="J29" s="276"/>
      <c r="K29" s="276"/>
      <c r="L29" s="336"/>
      <c r="M29" s="276"/>
      <c r="N29" s="276"/>
      <c r="O29" s="276"/>
      <c r="P29" s="276"/>
      <c r="Q29" s="338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e-netz Südhessen</v>
      </c>
      <c r="D30" s="62"/>
      <c r="E30" s="165"/>
      <c r="F30" s="296"/>
      <c r="H30" s="276"/>
      <c r="I30" s="276"/>
      <c r="J30" s="276"/>
      <c r="K30" s="276"/>
      <c r="L30" s="336"/>
      <c r="M30" s="276"/>
      <c r="N30" s="276"/>
      <c r="O30" s="276"/>
      <c r="P30" s="276"/>
      <c r="Q30" s="338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e-netz Südhessen</v>
      </c>
      <c r="D31" s="62"/>
      <c r="E31" s="165"/>
      <c r="F31" s="296"/>
      <c r="H31" s="276"/>
      <c r="I31" s="276"/>
      <c r="J31" s="276"/>
      <c r="K31" s="276"/>
      <c r="L31" s="336"/>
      <c r="M31" s="276"/>
      <c r="N31" s="276"/>
      <c r="O31" s="276"/>
      <c r="P31" s="276"/>
      <c r="Q31" s="338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e-netz Südhessen</v>
      </c>
      <c r="D32" s="62"/>
      <c r="E32" s="165"/>
      <c r="F32" s="296"/>
      <c r="H32" s="276"/>
      <c r="I32" s="276"/>
      <c r="J32" s="276"/>
      <c r="K32" s="276"/>
      <c r="L32" s="336"/>
      <c r="M32" s="276"/>
      <c r="N32" s="276"/>
      <c r="O32" s="276"/>
      <c r="P32" s="276"/>
      <c r="Q32" s="338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e-netz Südhessen</v>
      </c>
      <c r="D33" s="62"/>
      <c r="E33" s="165"/>
      <c r="F33" s="296"/>
      <c r="H33" s="276"/>
      <c r="I33" s="276"/>
      <c r="J33" s="276"/>
      <c r="K33" s="276"/>
      <c r="L33" s="336"/>
      <c r="M33" s="276"/>
      <c r="N33" s="276"/>
      <c r="O33" s="276"/>
      <c r="P33" s="276"/>
      <c r="Q33" s="338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e-netz Südhessen</v>
      </c>
      <c r="D34" s="62"/>
      <c r="E34" s="165"/>
      <c r="F34" s="296"/>
      <c r="H34" s="276"/>
      <c r="I34" s="276"/>
      <c r="J34" s="276"/>
      <c r="K34" s="276"/>
      <c r="L34" s="336"/>
      <c r="M34" s="276"/>
      <c r="N34" s="276"/>
      <c r="O34" s="276"/>
      <c r="P34" s="276"/>
      <c r="Q34" s="338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e-netz Südhessen</v>
      </c>
      <c r="D35" s="62"/>
      <c r="E35" s="165"/>
      <c r="F35" s="296"/>
      <c r="H35" s="276"/>
      <c r="I35" s="276"/>
      <c r="J35" s="276"/>
      <c r="K35" s="276"/>
      <c r="L35" s="336"/>
      <c r="M35" s="276"/>
      <c r="N35" s="276"/>
      <c r="O35" s="276"/>
      <c r="P35" s="276"/>
      <c r="Q35" s="338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e-netz Südhessen</v>
      </c>
      <c r="D36" s="62"/>
      <c r="E36" s="165"/>
      <c r="F36" s="296"/>
      <c r="H36" s="276"/>
      <c r="I36" s="276"/>
      <c r="J36" s="276"/>
      <c r="K36" s="276"/>
      <c r="L36" s="336"/>
      <c r="M36" s="276"/>
      <c r="N36" s="276"/>
      <c r="O36" s="276"/>
      <c r="P36" s="276"/>
      <c r="Q36" s="338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e-netz Südhessen</v>
      </c>
      <c r="D37" s="62"/>
      <c r="E37" s="165"/>
      <c r="F37" s="296"/>
      <c r="H37" s="276"/>
      <c r="I37" s="276"/>
      <c r="J37" s="276"/>
      <c r="K37" s="276"/>
      <c r="L37" s="336"/>
      <c r="M37" s="276"/>
      <c r="N37" s="276"/>
      <c r="O37" s="276"/>
      <c r="P37" s="276"/>
      <c r="Q37" s="338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e-netz Südhessen</v>
      </c>
      <c r="D38" s="62"/>
      <c r="E38" s="165"/>
      <c r="F38" s="296"/>
      <c r="H38" s="276"/>
      <c r="I38" s="276"/>
      <c r="J38" s="276"/>
      <c r="K38" s="276"/>
      <c r="L38" s="336"/>
      <c r="M38" s="276"/>
      <c r="N38" s="276"/>
      <c r="O38" s="276"/>
      <c r="P38" s="276"/>
      <c r="Q38" s="338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e-netz Südhessen</v>
      </c>
      <c r="D39" s="62"/>
      <c r="E39" s="165"/>
      <c r="F39" s="296"/>
      <c r="H39" s="276"/>
      <c r="I39" s="276"/>
      <c r="J39" s="276"/>
      <c r="K39" s="276"/>
      <c r="L39" s="336"/>
      <c r="M39" s="276"/>
      <c r="N39" s="276"/>
      <c r="O39" s="276"/>
      <c r="P39" s="276"/>
      <c r="Q39" s="338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e-netz Südhessen</v>
      </c>
      <c r="D40" s="62"/>
      <c r="E40" s="165"/>
      <c r="F40" s="296"/>
      <c r="H40" s="276"/>
      <c r="I40" s="276"/>
      <c r="J40" s="276"/>
      <c r="K40" s="276"/>
      <c r="L40" s="336"/>
      <c r="M40" s="276"/>
      <c r="N40" s="276"/>
      <c r="O40" s="276"/>
      <c r="P40" s="276"/>
      <c r="Q40" s="338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e-netz Südhessen</v>
      </c>
      <c r="D41" s="62"/>
      <c r="E41" s="165"/>
      <c r="F41" s="296"/>
      <c r="H41" s="276"/>
      <c r="I41" s="276"/>
      <c r="J41" s="276"/>
      <c r="K41" s="276"/>
      <c r="L41" s="336"/>
      <c r="M41" s="276"/>
      <c r="N41" s="276"/>
      <c r="O41" s="276"/>
      <c r="P41" s="276"/>
      <c r="Q41" s="338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M11:P15 R11:Y15 F11:F15 H11:K15 H27:K41 F27:F41 R27:Y41 M27:P41 Y16:Y26">
    <cfRule type="expression" dxfId="55" priority="55">
      <formula>ISERROR(F11)</formula>
    </cfRule>
  </conditionalFormatting>
  <conditionalFormatting sqref="Y12:Y41 E12:F15 E27:F41 E16:E26">
    <cfRule type="duplicateValues" dxfId="54" priority="77"/>
  </conditionalFormatting>
  <conditionalFormatting sqref="L11:L15 L27:L41">
    <cfRule type="expression" dxfId="53" priority="46">
      <formula>ISERROR(L11)</formula>
    </cfRule>
  </conditionalFormatting>
  <conditionalFormatting sqref="Q11:Q15 Q27:Q41">
    <cfRule type="expression" dxfId="52" priority="45">
      <formula>ISERROR(Q11)</formula>
    </cfRule>
  </conditionalFormatting>
  <conditionalFormatting sqref="H26:K26 F26 R26:X26 M26:P26">
    <cfRule type="expression" dxfId="51" priority="43">
      <formula>ISERROR(F26)</formula>
    </cfRule>
  </conditionalFormatting>
  <conditionalFormatting sqref="F26">
    <cfRule type="duplicateValues" dxfId="50" priority="44"/>
  </conditionalFormatting>
  <conditionalFormatting sqref="L26">
    <cfRule type="expression" dxfId="49" priority="42">
      <formula>ISERROR(L26)</formula>
    </cfRule>
  </conditionalFormatting>
  <conditionalFormatting sqref="Q26">
    <cfRule type="expression" dxfId="48" priority="41">
      <formula>ISERROR(Q26)</formula>
    </cfRule>
  </conditionalFormatting>
  <conditionalFormatting sqref="H25:K25 F25 R25:X25 M25:P25">
    <cfRule type="expression" dxfId="47" priority="39">
      <formula>ISERROR(F25)</formula>
    </cfRule>
  </conditionalFormatting>
  <conditionalFormatting sqref="F25">
    <cfRule type="duplicateValues" dxfId="46" priority="40"/>
  </conditionalFormatting>
  <conditionalFormatting sqref="L25">
    <cfRule type="expression" dxfId="45" priority="38">
      <formula>ISERROR(L25)</formula>
    </cfRule>
  </conditionalFormatting>
  <conditionalFormatting sqref="Q25">
    <cfRule type="expression" dxfId="44" priority="37">
      <formula>ISERROR(Q25)</formula>
    </cfRule>
  </conditionalFormatting>
  <conditionalFormatting sqref="H24:K24 F24 R24:X24 M24:P24">
    <cfRule type="expression" dxfId="43" priority="35">
      <formula>ISERROR(F24)</formula>
    </cfRule>
  </conditionalFormatting>
  <conditionalFormatting sqref="F24">
    <cfRule type="duplicateValues" dxfId="42" priority="36"/>
  </conditionalFormatting>
  <conditionalFormatting sqref="L24">
    <cfRule type="expression" dxfId="41" priority="34">
      <formula>ISERROR(L24)</formula>
    </cfRule>
  </conditionalFormatting>
  <conditionalFormatting sqref="Q24">
    <cfRule type="expression" dxfId="40" priority="33">
      <formula>ISERROR(Q24)</formula>
    </cfRule>
  </conditionalFormatting>
  <conditionalFormatting sqref="H23:K23 F23 R23:X23 M23:P23">
    <cfRule type="expression" dxfId="39" priority="31">
      <formula>ISERROR(F23)</formula>
    </cfRule>
  </conditionalFormatting>
  <conditionalFormatting sqref="F23">
    <cfRule type="duplicateValues" dxfId="38" priority="32"/>
  </conditionalFormatting>
  <conditionalFormatting sqref="L23">
    <cfRule type="expression" dxfId="37" priority="30">
      <formula>ISERROR(L23)</formula>
    </cfRule>
  </conditionalFormatting>
  <conditionalFormatting sqref="Q23">
    <cfRule type="expression" dxfId="36" priority="29">
      <formula>ISERROR(Q23)</formula>
    </cfRule>
  </conditionalFormatting>
  <conditionalFormatting sqref="H22:K22 F22 R22:X22 M22:P22">
    <cfRule type="expression" dxfId="35" priority="27">
      <formula>ISERROR(F22)</formula>
    </cfRule>
  </conditionalFormatting>
  <conditionalFormatting sqref="F22">
    <cfRule type="duplicateValues" dxfId="34" priority="28"/>
  </conditionalFormatting>
  <conditionalFormatting sqref="L22">
    <cfRule type="expression" dxfId="33" priority="26">
      <formula>ISERROR(L22)</formula>
    </cfRule>
  </conditionalFormatting>
  <conditionalFormatting sqref="Q22">
    <cfRule type="expression" dxfId="32" priority="25">
      <formula>ISERROR(Q22)</formula>
    </cfRule>
  </conditionalFormatting>
  <conditionalFormatting sqref="H21:K21 F21 R21:X21 M21:P21">
    <cfRule type="expression" dxfId="31" priority="23">
      <formula>ISERROR(F21)</formula>
    </cfRule>
  </conditionalFormatting>
  <conditionalFormatting sqref="F21">
    <cfRule type="duplicateValues" dxfId="30" priority="24"/>
  </conditionalFormatting>
  <conditionalFormatting sqref="L21">
    <cfRule type="expression" dxfId="29" priority="22">
      <formula>ISERROR(L21)</formula>
    </cfRule>
  </conditionalFormatting>
  <conditionalFormatting sqref="Q21">
    <cfRule type="expression" dxfId="28" priority="21">
      <formula>ISERROR(Q21)</formula>
    </cfRule>
  </conditionalFormatting>
  <conditionalFormatting sqref="H20:K20 F20 R20:X20 M20:P20">
    <cfRule type="expression" dxfId="27" priority="19">
      <formula>ISERROR(F20)</formula>
    </cfRule>
  </conditionalFormatting>
  <conditionalFormatting sqref="F20">
    <cfRule type="duplicateValues" dxfId="26" priority="20"/>
  </conditionalFormatting>
  <conditionalFormatting sqref="L20">
    <cfRule type="expression" dxfId="25" priority="18">
      <formula>ISERROR(L20)</formula>
    </cfRule>
  </conditionalFormatting>
  <conditionalFormatting sqref="Q20">
    <cfRule type="expression" dxfId="24" priority="17">
      <formula>ISERROR(Q20)</formula>
    </cfRule>
  </conditionalFormatting>
  <conditionalFormatting sqref="H18:K18 F18 R18:X18 M18:P18">
    <cfRule type="expression" dxfId="23" priority="15">
      <formula>ISERROR(F18)</formula>
    </cfRule>
  </conditionalFormatting>
  <conditionalFormatting sqref="F18">
    <cfRule type="duplicateValues" dxfId="22" priority="16"/>
  </conditionalFormatting>
  <conditionalFormatting sqref="L18">
    <cfRule type="expression" dxfId="21" priority="14">
      <formula>ISERROR(L18)</formula>
    </cfRule>
  </conditionalFormatting>
  <conditionalFormatting sqref="Q18">
    <cfRule type="expression" dxfId="20" priority="13">
      <formula>ISERROR(Q18)</formula>
    </cfRule>
  </conditionalFormatting>
  <conditionalFormatting sqref="H19:K19 F19 R19:X19 M19:P19">
    <cfRule type="expression" dxfId="19" priority="11">
      <formula>ISERROR(F19)</formula>
    </cfRule>
  </conditionalFormatting>
  <conditionalFormatting sqref="F19">
    <cfRule type="duplicateValues" dxfId="18" priority="12"/>
  </conditionalFormatting>
  <conditionalFormatting sqref="L19">
    <cfRule type="expression" dxfId="17" priority="10">
      <formula>ISERROR(L19)</formula>
    </cfRule>
  </conditionalFormatting>
  <conditionalFormatting sqref="Q19">
    <cfRule type="expression" dxfId="16" priority="9">
      <formula>ISERROR(Q19)</formula>
    </cfRule>
  </conditionalFormatting>
  <conditionalFormatting sqref="H17:K17 F17 R17:X17 M17:P17">
    <cfRule type="expression" dxfId="15" priority="7">
      <formula>ISERROR(F17)</formula>
    </cfRule>
  </conditionalFormatting>
  <conditionalFormatting sqref="F17">
    <cfRule type="duplicateValues" dxfId="14" priority="8"/>
  </conditionalFormatting>
  <conditionalFormatting sqref="L17">
    <cfRule type="expression" dxfId="13" priority="6">
      <formula>ISERROR(L17)</formula>
    </cfRule>
  </conditionalFormatting>
  <conditionalFormatting sqref="Q17">
    <cfRule type="expression" dxfId="12" priority="5">
      <formula>ISERROR(Q17)</formula>
    </cfRule>
  </conditionalFormatting>
  <conditionalFormatting sqref="H16:K16 F16 R16:X16 M16:P16">
    <cfRule type="expression" dxfId="11" priority="3">
      <formula>ISERROR(F16)</formula>
    </cfRule>
  </conditionalFormatting>
  <conditionalFormatting sqref="F16">
    <cfRule type="duplicateValues" dxfId="10" priority="4"/>
  </conditionalFormatting>
  <conditionalFormatting sqref="L16">
    <cfRule type="expression" dxfId="9" priority="2">
      <formula>ISERROR(L16)</formula>
    </cfRule>
  </conditionalFormatting>
  <conditionalFormatting sqref="Q16">
    <cfRule type="expression" dxfId="8" priority="1">
      <formula>ISERROR(Q16)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47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I23" sqref="I2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e-netz Südhessen GmbH &amp; Co. KG</v>
      </c>
      <c r="D4" s="76"/>
      <c r="G4" s="76"/>
      <c r="I4" s="76"/>
      <c r="J4" s="77"/>
      <c r="M4" s="86" t="s">
        <v>537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e-netz Südhessen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9870025200005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0" t="s">
        <v>581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402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654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402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647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653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402</v>
      </c>
      <c r="G24" s="80" t="s">
        <v>402</v>
      </c>
      <c r="H24" s="80" t="s">
        <v>402</v>
      </c>
      <c r="I24" s="80" t="s">
        <v>402</v>
      </c>
      <c r="J24" s="80" t="s">
        <v>402</v>
      </c>
      <c r="K24" s="80" t="s">
        <v>402</v>
      </c>
      <c r="L24" s="80" t="s">
        <v>402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395</v>
      </c>
      <c r="G30" s="301" t="s">
        <v>395</v>
      </c>
      <c r="H30" s="301" t="s">
        <v>395</v>
      </c>
      <c r="I30" s="301" t="s">
        <v>395</v>
      </c>
      <c r="J30" s="301" t="s">
        <v>395</v>
      </c>
      <c r="K30" s="301" t="s">
        <v>395</v>
      </c>
      <c r="L30" s="81" t="s">
        <v>395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395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347</v>
      </c>
      <c r="B1" s="212">
        <v>42173</v>
      </c>
      <c r="D1" s="130" t="s">
        <v>454</v>
      </c>
      <c r="F1" s="213" t="s">
        <v>543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3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543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Carsten Reininger</cp:lastModifiedBy>
  <cp:lastPrinted>2015-03-20T22:59:10Z</cp:lastPrinted>
  <dcterms:created xsi:type="dcterms:W3CDTF">2015-01-15T05:25:41Z</dcterms:created>
  <dcterms:modified xsi:type="dcterms:W3CDTF">2015-10-02T12:38:35Z</dcterms:modified>
</cp:coreProperties>
</file>